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456" windowWidth="20060" windowHeight="1428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<sst xmlns="http://schemas.openxmlformats.org/spreadsheetml/2006/main" count="26" uniqueCount="26">
  <si>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Newfoundland and Labrador</t>
  </si>
  <si>
    <t>Prince Edward Island</t>
  </si>
  <si>
    <t>Nova Scotia</t>
  </si>
  <si>
    <t>New Brunswick</t>
  </si>
  <si>
    <t>Quebec</t>
  </si>
  <si>
    <t>Ontario</t>
  </si>
  <si>
    <t>Manitoba</t>
  </si>
  <si>
    <t>Saskatchewan</t>
  </si>
  <si>
    <t>Alberta</t>
  </si>
  <si>
    <t>British Columbia</t>
  </si>
  <si>
    <t>Yukon Territory</t>
  </si>
  <si>
    <t>Northwest Territories</t>
  </si>
  <si>
    <t>Nunavut</t>
  </si>
  <si>
    <r>
      <t>N</t>
    </r>
    <r>
      <rPr>
        <vertAlign val="subscript"/>
        <sz val="12"/>
        <rFont val="Verdana"/>
        <family val="0"/>
      </rPr>
      <t>j</t>
    </r>
  </si>
  <si>
    <t>Pop Size</t>
  </si>
  <si>
    <t>Sample Size</t>
  </si>
  <si>
    <r>
      <t>n</t>
    </r>
    <r>
      <rPr>
        <vertAlign val="subscript"/>
        <sz val="12"/>
        <rFont val="Verdana"/>
        <family val="0"/>
      </rPr>
      <t>j</t>
    </r>
  </si>
  <si>
    <t>Total</t>
  </si>
  <si>
    <t>Prop U Grad</t>
  </si>
  <si>
    <r>
      <t>N</t>
    </r>
    <r>
      <rPr>
        <vertAlign val="subscript"/>
        <sz val="12"/>
        <rFont val="Verdana"/>
        <family val="0"/>
      </rPr>
      <t xml:space="preserve">j </t>
    </r>
    <r>
      <rPr>
        <sz val="12"/>
        <rFont val="Verdana"/>
        <family val="0"/>
      </rPr>
      <t>/N</t>
    </r>
  </si>
  <si>
    <t>Product</t>
  </si>
  <si>
    <t>Margin of Er</t>
  </si>
  <si>
    <t>Lower CL</t>
  </si>
  <si>
    <t>Upper CL</t>
  </si>
  <si>
    <t xml:space="preserve">a  </t>
  </si>
  <si>
    <r>
      <t>z</t>
    </r>
    <r>
      <rPr>
        <vertAlign val="subscript"/>
        <sz val="14"/>
        <rFont val="Symbol"/>
        <family val="0"/>
      </rPr>
      <t>a</t>
    </r>
    <r>
      <rPr>
        <vertAlign val="subscript"/>
        <sz val="14"/>
        <rFont val="Times New Roman"/>
        <family val="0"/>
      </rPr>
      <t>/2</t>
    </r>
    <r>
      <rPr>
        <sz val="14"/>
        <rFont val="Times New Roman"/>
        <family val="0"/>
      </rPr>
      <t xml:space="preserve">  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</si>
</sst>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2"/>
      <name val="Verdana"/>
      <family val="0"/>
    </font>
    <font>
      <vertAlign val="subscript"/>
      <sz val="12"/>
      <name val="Verdana"/>
      <family val="0"/>
    </font>
    <font>
      <sz val="12"/>
      <name val="Symbol"/>
      <family val="0"/>
    </font>
    <font>
      <vertAlign val="subscript"/>
      <sz val="14"/>
      <name val="Symbol"/>
      <family val="0"/>
    </font>
    <font>
      <sz val="14"/>
      <name val="Times New Roman"/>
      <family val="0"/>
    </font>
    <font>
      <vertAlign val="subscript"/>
      <sz val="14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5.emf" /><Relationship Id="rId4" Type="http://schemas.openxmlformats.org/officeDocument/2006/relationships/image" Target="../media/image4.emf" /><Relationship Id="rId5" Type="http://schemas.openxmlformats.org/officeDocument/2006/relationships/image" Target="../media/image6.emf" /><Relationship Id="rId6" Type="http://schemas.openxmlformats.org/officeDocument/2006/relationships/image" Target="../media/image2.emf" /><Relationship Id="rId7" Type="http://schemas.openxmlformats.org/officeDocument/2006/relationships/image" Target="../media/image9.emf" /><Relationship Id="rId8" Type="http://schemas.openxmlformats.org/officeDocument/2006/relationships/image" Target="../media/image8.emf" /><Relationship Id="rId9" Type="http://schemas.openxmlformats.org/officeDocument/2006/relationships/image" Target="../media/image7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workbookViewId="0" topLeftCell="A1">
      <selection activeCell="H26" sqref="H26"/>
    </sheetView>
  </sheetViews>
  <sheetFormatPr defaultColWidth="11.00390625" defaultRowHeight="12.75"/>
  <cols>
    <col min="1" max="1" width="23.375" style="0" customWidth="1"/>
    <col min="7" max="7" width="7.625" style="0" customWidth="1"/>
    <col min="10" max="10" width="12.00390625" style="0" bestFit="1" customWidth="1"/>
  </cols>
  <sheetData>
    <row r="1" spans="2:4" ht="12.75">
      <c r="B1" s="4" t="s">
        <v>14</v>
      </c>
      <c r="C1" s="1" t="s">
        <v>15</v>
      </c>
      <c r="D1" s="1" t="s">
        <v>18</v>
      </c>
    </row>
    <row r="2" spans="2:10" ht="24" customHeight="1">
      <c r="B2" s="3" t="s">
        <v>13</v>
      </c>
      <c r="C2" s="3" t="s">
        <v>16</v>
      </c>
      <c r="D2" s="7"/>
      <c r="E2" s="3" t="s">
        <v>19</v>
      </c>
      <c r="J2" s="5" t="s">
        <v>20</v>
      </c>
    </row>
    <row r="3" spans="1:10" ht="12.75">
      <c r="A3" t="s">
        <v>0</v>
      </c>
      <c r="B3" s="2">
        <v>519400</v>
      </c>
      <c r="C3" s="5">
        <v>100</v>
      </c>
      <c r="D3" s="5">
        <v>0.14</v>
      </c>
      <c r="E3">
        <f>B3/$B$17</f>
        <v>0.016556006413300905</v>
      </c>
      <c r="F3">
        <f>E3*D3</f>
        <v>0.002317840897862127</v>
      </c>
      <c r="G3">
        <f>E3^2</f>
        <v>0.0002741013483572607</v>
      </c>
      <c r="H3">
        <f>D3*(1-D3)/C3</f>
        <v>0.001204</v>
      </c>
      <c r="I3">
        <f>(B3-C3)/B3</f>
        <v>0.9998074701578745</v>
      </c>
      <c r="J3">
        <f>G3*H3*I3</f>
        <v>3.299544851041938E-07</v>
      </c>
    </row>
    <row r="4" spans="1:10" ht="12.75">
      <c r="A4" t="s">
        <v>1</v>
      </c>
      <c r="B4" s="2">
        <v>136900</v>
      </c>
      <c r="C4" s="5">
        <v>100</v>
      </c>
      <c r="D4" s="5">
        <v>0.17</v>
      </c>
      <c r="E4">
        <f aca="true" t="shared" si="0" ref="E4:E15">B4/$B$17</f>
        <v>0.004363722137044463</v>
      </c>
      <c r="F4">
        <f aca="true" t="shared" si="1" ref="F4:F15">E4*D4</f>
        <v>0.0007418327632975587</v>
      </c>
      <c r="G4">
        <f aca="true" t="shared" si="2" ref="G4:G15">E4^2</f>
        <v>1.9042070889331895E-05</v>
      </c>
      <c r="H4">
        <f aca="true" t="shared" si="3" ref="H4:H15">D4*(1-D4)/C4</f>
        <v>0.001411</v>
      </c>
      <c r="I4">
        <f aca="true" t="shared" si="4" ref="I4:I15">(B4-C4)/B4</f>
        <v>0.9992695398100804</v>
      </c>
      <c r="J4">
        <f aca="true" t="shared" si="5" ref="J4:J15">G4*H4*I4</f>
        <v>2.6848735756019806E-08</v>
      </c>
    </row>
    <row r="5" spans="1:10" ht="12.75">
      <c r="A5" t="s">
        <v>2</v>
      </c>
      <c r="B5" s="2">
        <v>934500</v>
      </c>
      <c r="C5" s="5">
        <v>100</v>
      </c>
      <c r="D5" s="5">
        <v>0.2</v>
      </c>
      <c r="E5">
        <f t="shared" si="0"/>
        <v>0.029787423937677505</v>
      </c>
      <c r="F5">
        <f t="shared" si="1"/>
        <v>0.005957484787535501</v>
      </c>
      <c r="G5">
        <f t="shared" si="2"/>
        <v>0.0008872906248429228</v>
      </c>
      <c r="H5">
        <f t="shared" si="3"/>
        <v>0.0016000000000000003</v>
      </c>
      <c r="I5">
        <f t="shared" si="4"/>
        <v>0.9998929909042269</v>
      </c>
      <c r="J5">
        <f t="shared" si="5"/>
        <v>1.4195130826807531E-06</v>
      </c>
    </row>
    <row r="6" spans="1:10" ht="12.75">
      <c r="A6" t="s">
        <v>3</v>
      </c>
      <c r="B6" s="2">
        <v>750300</v>
      </c>
      <c r="C6" s="5">
        <v>100</v>
      </c>
      <c r="D6" s="5">
        <v>0.16</v>
      </c>
      <c r="E6">
        <f t="shared" si="0"/>
        <v>0.02391600233326852</v>
      </c>
      <c r="F6">
        <f t="shared" si="1"/>
        <v>0.003826560373322963</v>
      </c>
      <c r="G6">
        <f t="shared" si="2"/>
        <v>0.0005719751676049053</v>
      </c>
      <c r="H6">
        <f t="shared" si="3"/>
        <v>0.001344</v>
      </c>
      <c r="I6">
        <f t="shared" si="4"/>
        <v>0.9998667199786752</v>
      </c>
      <c r="J6">
        <f t="shared" si="5"/>
        <v>7.686321682937447E-07</v>
      </c>
    </row>
    <row r="7" spans="1:10" ht="12.75">
      <c r="A7" t="s">
        <v>4</v>
      </c>
      <c r="B7" s="2">
        <v>7445700</v>
      </c>
      <c r="C7" s="5">
        <v>200</v>
      </c>
      <c r="D7" s="5">
        <v>0.22</v>
      </c>
      <c r="E7">
        <f t="shared" si="0"/>
        <v>0.23733357133522248</v>
      </c>
      <c r="F7">
        <f t="shared" si="1"/>
        <v>0.05221338569374895</v>
      </c>
      <c r="G7">
        <f t="shared" si="2"/>
        <v>0.05632722408273114</v>
      </c>
      <c r="H7">
        <f t="shared" si="3"/>
        <v>0.000858</v>
      </c>
      <c r="I7">
        <f t="shared" si="4"/>
        <v>0.9999731388586701</v>
      </c>
      <c r="J7">
        <f t="shared" si="5"/>
        <v>4.832746009737732E-05</v>
      </c>
    </row>
    <row r="8" spans="1:10" ht="12.75">
      <c r="A8" t="s">
        <v>5</v>
      </c>
      <c r="B8" s="2">
        <v>12102000</v>
      </c>
      <c r="C8" s="5">
        <v>200</v>
      </c>
      <c r="D8" s="5">
        <v>0.25</v>
      </c>
      <c r="E8">
        <f t="shared" si="0"/>
        <v>0.3857543119248509</v>
      </c>
      <c r="F8">
        <f t="shared" si="1"/>
        <v>0.09643857798121272</v>
      </c>
      <c r="G8">
        <f t="shared" si="2"/>
        <v>0.14880638916861516</v>
      </c>
      <c r="H8">
        <f t="shared" si="3"/>
        <v>0.0009375</v>
      </c>
      <c r="I8">
        <f t="shared" si="4"/>
        <v>0.9999834738059825</v>
      </c>
      <c r="J8">
        <f t="shared" si="5"/>
        <v>0.0001395036843425219</v>
      </c>
    </row>
    <row r="9" spans="1:10" ht="12.75">
      <c r="A9" t="s">
        <v>6</v>
      </c>
      <c r="B9" s="2">
        <v>1155600</v>
      </c>
      <c r="C9" s="5">
        <v>100</v>
      </c>
      <c r="D9" s="5">
        <v>0.2</v>
      </c>
      <c r="E9">
        <f t="shared" si="0"/>
        <v>0.03683504237814888</v>
      </c>
      <c r="F9">
        <f t="shared" si="1"/>
        <v>0.007367008475629776</v>
      </c>
      <c r="G9">
        <f t="shared" si="2"/>
        <v>0.0013568203470000239</v>
      </c>
      <c r="H9">
        <f t="shared" si="3"/>
        <v>0.0016000000000000003</v>
      </c>
      <c r="I9">
        <f t="shared" si="4"/>
        <v>0.9999134648667359</v>
      </c>
      <c r="J9">
        <f t="shared" si="5"/>
        <v>2.1707246949927694E-06</v>
      </c>
    </row>
    <row r="10" spans="1:10" ht="12.75">
      <c r="A10" t="s">
        <v>7</v>
      </c>
      <c r="B10" s="2">
        <v>995900</v>
      </c>
      <c r="C10" s="5">
        <v>100</v>
      </c>
      <c r="D10" s="5">
        <v>0.18</v>
      </c>
      <c r="E10">
        <f t="shared" si="0"/>
        <v>0.0317445644724805</v>
      </c>
      <c r="F10">
        <f t="shared" si="1"/>
        <v>0.00571402160504649</v>
      </c>
      <c r="G10">
        <f t="shared" si="2"/>
        <v>0.0010077173735474714</v>
      </c>
      <c r="H10">
        <f t="shared" si="3"/>
        <v>0.001476</v>
      </c>
      <c r="I10">
        <f t="shared" si="4"/>
        <v>0.9998995883120795</v>
      </c>
      <c r="J10">
        <f t="shared" si="5"/>
        <v>1.487241491930889E-06</v>
      </c>
    </row>
    <row r="11" spans="1:10" ht="12.75">
      <c r="A11" t="s">
        <v>8</v>
      </c>
      <c r="B11" s="2">
        <v>3116300</v>
      </c>
      <c r="C11" s="5">
        <v>100</v>
      </c>
      <c r="D11" s="5">
        <v>0.21</v>
      </c>
      <c r="E11">
        <f t="shared" si="0"/>
        <v>0.09933285095450445</v>
      </c>
      <c r="F11">
        <f t="shared" si="1"/>
        <v>0.020859898700445932</v>
      </c>
      <c r="G11">
        <f t="shared" si="2"/>
        <v>0.009867015278749796</v>
      </c>
      <c r="H11">
        <f t="shared" si="3"/>
        <v>0.0016589999999999999</v>
      </c>
      <c r="I11">
        <f t="shared" si="4"/>
        <v>0.9999679106632866</v>
      </c>
      <c r="J11">
        <f t="shared" si="5"/>
        <v>1.636885306495233E-05</v>
      </c>
    </row>
    <row r="12" spans="1:10" ht="12.75">
      <c r="A12" t="s">
        <v>9</v>
      </c>
      <c r="B12" s="2">
        <v>4115400</v>
      </c>
      <c r="C12" s="5">
        <v>100</v>
      </c>
      <c r="D12" s="5">
        <v>0.24</v>
      </c>
      <c r="E12">
        <f t="shared" si="0"/>
        <v>0.1311794162366164</v>
      </c>
      <c r="F12">
        <f t="shared" si="1"/>
        <v>0.03148305989678793</v>
      </c>
      <c r="G12">
        <f t="shared" si="2"/>
        <v>0.017208039244179456</v>
      </c>
      <c r="H12">
        <f t="shared" si="3"/>
        <v>0.001824</v>
      </c>
      <c r="I12">
        <f t="shared" si="4"/>
        <v>0.9999757010254168</v>
      </c>
      <c r="J12">
        <f t="shared" si="5"/>
        <v>3.138670089820353E-05</v>
      </c>
    </row>
    <row r="13" spans="1:10" ht="12.75">
      <c r="A13" t="s">
        <v>10</v>
      </c>
      <c r="B13" s="2">
        <v>30100</v>
      </c>
      <c r="C13" s="5">
        <v>100</v>
      </c>
      <c r="D13" s="5">
        <v>0.23</v>
      </c>
      <c r="E13">
        <f t="shared" si="0"/>
        <v>0.000959445115595605</v>
      </c>
      <c r="F13">
        <f t="shared" si="1"/>
        <v>0.00022067237658698915</v>
      </c>
      <c r="G13">
        <f t="shared" si="2"/>
        <v>9.205349298402639E-07</v>
      </c>
      <c r="H13">
        <f t="shared" si="3"/>
        <v>0.001771</v>
      </c>
      <c r="I13">
        <f t="shared" si="4"/>
        <v>0.9966777408637874</v>
      </c>
      <c r="J13">
        <f t="shared" si="5"/>
        <v>1.6248511901133959E-09</v>
      </c>
    </row>
    <row r="14" spans="1:10" ht="12.75">
      <c r="A14" t="s">
        <v>11</v>
      </c>
      <c r="B14" s="2">
        <v>41500</v>
      </c>
      <c r="C14" s="5">
        <v>100</v>
      </c>
      <c r="D14" s="5">
        <v>0.19</v>
      </c>
      <c r="E14">
        <f t="shared" si="0"/>
        <v>0.0013228229999075617</v>
      </c>
      <c r="F14">
        <f t="shared" si="1"/>
        <v>0.00025133636998243673</v>
      </c>
      <c r="G14">
        <f t="shared" si="2"/>
        <v>1.749860689084441E-06</v>
      </c>
      <c r="H14">
        <f t="shared" si="3"/>
        <v>0.001539</v>
      </c>
      <c r="I14">
        <f t="shared" si="4"/>
        <v>0.9975903614457832</v>
      </c>
      <c r="J14">
        <f t="shared" si="5"/>
        <v>2.686546358090109E-09</v>
      </c>
    </row>
    <row r="15" spans="1:10" ht="12.75">
      <c r="A15" t="s">
        <v>12</v>
      </c>
      <c r="B15" s="2">
        <v>28700</v>
      </c>
      <c r="C15" s="5">
        <v>100</v>
      </c>
      <c r="D15" s="5">
        <v>0.12</v>
      </c>
      <c r="E15">
        <f t="shared" si="0"/>
        <v>0.000914819761381856</v>
      </c>
      <c r="F15">
        <f t="shared" si="1"/>
        <v>0.00010977837136582271</v>
      </c>
      <c r="G15">
        <f t="shared" si="2"/>
        <v>8.368951958147559E-07</v>
      </c>
      <c r="H15">
        <f t="shared" si="3"/>
        <v>0.001056</v>
      </c>
      <c r="I15">
        <f t="shared" si="4"/>
        <v>0.9965156794425087</v>
      </c>
      <c r="J15">
        <f t="shared" si="5"/>
        <v>8.806820190215657E-10</v>
      </c>
    </row>
    <row r="16" ht="12.75">
      <c r="C16" s="5"/>
    </row>
    <row r="17" spans="1:10" ht="12.75">
      <c r="A17" t="s">
        <v>17</v>
      </c>
      <c r="B17" s="2">
        <f>SUM(B3:B15)</f>
        <v>31372300</v>
      </c>
      <c r="C17" s="6">
        <f>SUM(C3:C15)</f>
        <v>1500</v>
      </c>
      <c r="E17" s="5">
        <f>SUM(E3:E15)</f>
        <v>1</v>
      </c>
      <c r="F17">
        <f>SUM(F3:F15)</f>
        <v>0.2275014582928252</v>
      </c>
      <c r="J17">
        <f>SUM(J3:J15)</f>
        <v>0.0002417948051413807</v>
      </c>
    </row>
    <row r="19" spans="3:4" ht="15">
      <c r="C19" s="8" t="s">
        <v>24</v>
      </c>
      <c r="D19" s="5">
        <v>0.05</v>
      </c>
    </row>
    <row r="20" spans="3:4" ht="18">
      <c r="C20" s="9" t="s">
        <v>25</v>
      </c>
      <c r="D20" s="5">
        <f>NORMINV(1-D19/2,0,1)</f>
        <v>1.959963984540054</v>
      </c>
    </row>
    <row r="21" spans="3:4" ht="22.5" customHeight="1">
      <c r="C21" s="10"/>
      <c r="D21" s="11">
        <f>F17</f>
        <v>0.2275014582928252</v>
      </c>
    </row>
    <row r="22" spans="3:4" ht="25.5" customHeight="1">
      <c r="C22" s="10"/>
      <c r="D22" s="5">
        <f>SQRT(J17)</f>
        <v>0.015549752574924807</v>
      </c>
    </row>
    <row r="23" spans="3:4" ht="12.75">
      <c r="C23" s="5" t="s">
        <v>21</v>
      </c>
      <c r="D23" s="11">
        <f>D20*D22</f>
        <v>0.03047695501536159</v>
      </c>
    </row>
    <row r="24" spans="3:4" ht="12.75">
      <c r="C24" s="5" t="s">
        <v>22</v>
      </c>
      <c r="D24" s="11">
        <f>D21-D23</f>
        <v>0.1970245032774636</v>
      </c>
    </row>
    <row r="25" spans="3:4" ht="12.75">
      <c r="C25" s="5" t="s">
        <v>23</v>
      </c>
      <c r="D25" s="11">
        <f>D21+D23</f>
        <v>0.25797841330818677</v>
      </c>
    </row>
    <row r="26" ht="12.75">
      <c r="D26" s="11"/>
    </row>
    <row r="27" ht="27.75" customHeight="1">
      <c r="D27" s="11">
        <f>D21-3*D22</f>
        <v>0.1808522005680508</v>
      </c>
    </row>
    <row r="28" ht="31.5" customHeight="1">
      <c r="D28" s="11">
        <f>D21+3*D22</f>
        <v>0.2741507160175996</v>
      </c>
    </row>
  </sheetData>
  <printOptions/>
  <pageMargins left="0.75" right="0.75" top="1" bottom="1" header="0.5" footer="0.5"/>
  <pageSetup fitToHeight="1" fitToWidth="1" orientation="landscape" paperSize="9" scale="83"/>
  <legacyDrawing r:id="rId10"/>
  <oleObjects>
    <oleObject progId="Equation.3" shapeId="177925" r:id="rId1"/>
    <oleObject progId="Equation.3" shapeId="224643" r:id="rId2"/>
    <oleObject progId="Equation.3" shapeId="259431" r:id="rId3"/>
    <oleObject progId="Equation.3" shapeId="272241" r:id="rId4"/>
    <oleObject progId="Equation.3" shapeId="282213" r:id="rId5"/>
    <oleObject progId="Equation.3" shapeId="353533" r:id="rId6"/>
    <oleObject progId="Equation.3" shapeId="382484" r:id="rId7"/>
    <oleObject progId="Equation.3" shapeId="400656" r:id="rId8"/>
    <oleObject progId="Equation.3" shapeId="403619" r:id="rId9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Earl Monroe</dc:creator>
  <cp:keywords/>
  <dc:description/>
  <cp:lastModifiedBy>Earl Monroe</cp:lastModifiedBy>
  <cp:lastPrinted>2007-03-21T03:59:34Z</cp:lastPrinted>
  <dcterms:created xsi:type="dcterms:W3CDTF">2007-03-15T02:50:45Z</dcterms:created>
  <cp:category/>
  <cp:version/>
  <cp:contentType/>
  <cp:contentStatus/>
</cp:coreProperties>
</file>